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记分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" i="1" l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6" i="1"/>
  <c r="AY8" i="1" l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U7" i="1"/>
  <c r="AY7" i="1" s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6" i="1"/>
  <c r="AY6" i="1" s="1"/>
  <c r="AY26" i="1" l="1"/>
  <c r="AN7" i="1" l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6" i="1"/>
  <c r="C3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A6" i="1"/>
  <c r="AG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6" i="1"/>
  <c r="AN26" i="1" l="1"/>
  <c r="AG26" i="1"/>
  <c r="Z26" i="1"/>
  <c r="Q26" i="1"/>
  <c r="D26" i="1" l="1"/>
  <c r="F21" i="1"/>
  <c r="F22" i="1"/>
  <c r="F23" i="1"/>
  <c r="F24" i="1"/>
  <c r="F25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6" i="1"/>
  <c r="F26" i="1" l="1"/>
  <c r="D3" i="1" s="1"/>
</calcChain>
</file>

<file path=xl/sharedStrings.xml><?xml version="1.0" encoding="utf-8"?>
<sst xmlns="http://schemas.openxmlformats.org/spreadsheetml/2006/main" count="85" uniqueCount="55">
  <si>
    <t>姓名</t>
    <phoneticPr fontId="1" type="noConversion"/>
  </si>
  <si>
    <t>是否为毕业班</t>
    <phoneticPr fontId="1" type="noConversion"/>
  </si>
  <si>
    <t>课程名称</t>
    <phoneticPr fontId="1" type="noConversion"/>
  </si>
  <si>
    <t>学分</t>
    <phoneticPr fontId="1" type="noConversion"/>
  </si>
  <si>
    <t>标准分%</t>
    <phoneticPr fontId="1" type="noConversion"/>
  </si>
  <si>
    <t>得分</t>
    <phoneticPr fontId="1" type="noConversion"/>
  </si>
  <si>
    <t>序号</t>
    <phoneticPr fontId="1" type="noConversion"/>
  </si>
  <si>
    <t>总计</t>
    <phoneticPr fontId="1" type="noConversion"/>
  </si>
  <si>
    <t>/</t>
    <phoneticPr fontId="1" type="noConversion"/>
  </si>
  <si>
    <t>/</t>
    <phoneticPr fontId="1" type="noConversion"/>
  </si>
  <si>
    <t>P</t>
    <phoneticPr fontId="1" type="noConversion"/>
  </si>
  <si>
    <t>备注：是=1，否=0</t>
    <phoneticPr fontId="1" type="noConversion"/>
  </si>
  <si>
    <t>成绩分</t>
    <phoneticPr fontId="1" type="noConversion"/>
  </si>
  <si>
    <t>论文分</t>
    <phoneticPr fontId="1" type="noConversion"/>
  </si>
  <si>
    <t>JCR分区</t>
    <phoneticPr fontId="1" type="noConversion"/>
  </si>
  <si>
    <t>论文题目</t>
    <phoneticPr fontId="1" type="noConversion"/>
  </si>
  <si>
    <t>期刊名称</t>
    <phoneticPr fontId="1" type="noConversion"/>
  </si>
  <si>
    <t>SCI、EI、ISTP收录</t>
  </si>
  <si>
    <t>国内核心</t>
    <phoneticPr fontId="1" type="noConversion"/>
  </si>
  <si>
    <t>作者总数</t>
    <phoneticPr fontId="1" type="noConversion"/>
  </si>
  <si>
    <t>作者排名</t>
    <phoneticPr fontId="1" type="noConversion"/>
  </si>
  <si>
    <t>/</t>
    <phoneticPr fontId="1" type="noConversion"/>
  </si>
  <si>
    <t>/</t>
    <phoneticPr fontId="1" type="noConversion"/>
  </si>
  <si>
    <t>N</t>
    <phoneticPr fontId="1" type="noConversion"/>
  </si>
  <si>
    <t>专利分</t>
    <phoneticPr fontId="1" type="noConversion"/>
  </si>
  <si>
    <t>专利名称</t>
    <phoneticPr fontId="1" type="noConversion"/>
  </si>
  <si>
    <t>是否授权</t>
    <phoneticPr fontId="1" type="noConversion"/>
  </si>
  <si>
    <t>/</t>
    <phoneticPr fontId="1" type="noConversion"/>
  </si>
  <si>
    <t>/</t>
    <phoneticPr fontId="1" type="noConversion"/>
  </si>
  <si>
    <t>Z</t>
    <phoneticPr fontId="1" type="noConversion"/>
  </si>
  <si>
    <t>是否8万字以上</t>
    <phoneticPr fontId="1" type="noConversion"/>
  </si>
  <si>
    <t>论著分</t>
    <phoneticPr fontId="1" type="noConversion"/>
  </si>
  <si>
    <t>论著名称</t>
    <phoneticPr fontId="1" type="noConversion"/>
  </si>
  <si>
    <t>会议分</t>
    <phoneticPr fontId="1" type="noConversion"/>
  </si>
  <si>
    <t>是否为国际会议</t>
    <phoneticPr fontId="1" type="noConversion"/>
  </si>
  <si>
    <t>参会地点是否为国外</t>
    <phoneticPr fontId="1" type="noConversion"/>
  </si>
  <si>
    <t>/</t>
    <phoneticPr fontId="1" type="noConversion"/>
  </si>
  <si>
    <t>总得分</t>
    <phoneticPr fontId="1" type="noConversion"/>
  </si>
  <si>
    <t>会议名称</t>
    <phoneticPr fontId="1" type="noConversion"/>
  </si>
  <si>
    <t>得分</t>
    <phoneticPr fontId="1" type="noConversion"/>
  </si>
  <si>
    <t>/</t>
    <phoneticPr fontId="1" type="noConversion"/>
  </si>
  <si>
    <t xml:space="preserve"> </t>
    <phoneticPr fontId="1" type="noConversion"/>
  </si>
  <si>
    <t>竞赛分</t>
    <phoneticPr fontId="1" type="noConversion"/>
  </si>
  <si>
    <t>序号</t>
    <phoneticPr fontId="1" type="noConversion"/>
  </si>
  <si>
    <t>奖项</t>
    <phoneticPr fontId="1" type="noConversion"/>
  </si>
  <si>
    <t>大赛名称</t>
    <phoneticPr fontId="1" type="noConversion"/>
  </si>
  <si>
    <t>级别</t>
    <phoneticPr fontId="1" type="noConversion"/>
  </si>
  <si>
    <t>总分</t>
    <phoneticPr fontId="1" type="noConversion"/>
  </si>
  <si>
    <t>个人得分</t>
    <phoneticPr fontId="1" type="noConversion"/>
  </si>
  <si>
    <t>总计</t>
    <phoneticPr fontId="1" type="noConversion"/>
  </si>
  <si>
    <t>/</t>
    <phoneticPr fontId="1" type="noConversion"/>
  </si>
  <si>
    <t>/</t>
    <phoneticPr fontId="1" type="noConversion"/>
  </si>
  <si>
    <t>团队人数</t>
    <phoneticPr fontId="1" type="noConversion"/>
  </si>
  <si>
    <t>是否为主要负责人</t>
    <phoneticPr fontId="1" type="noConversion"/>
  </si>
  <si>
    <t>是否有主要负责人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</si>
</sst>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19E87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3" borderId="9" xfId="0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2" fillId="9" borderId="1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9" borderId="28" xfId="0" applyFill="1" applyBorder="1" applyAlignment="1" applyProtection="1">
      <alignment horizontal="center" vertical="center" wrapText="1"/>
    </xf>
    <xf numFmtId="0" fontId="0" fillId="9" borderId="20" xfId="0" applyFill="1" applyBorder="1" applyAlignment="1" applyProtection="1">
      <alignment horizontal="center" vertical="center" wrapText="1"/>
    </xf>
    <xf numFmtId="0" fontId="0" fillId="9" borderId="29" xfId="0" applyFill="1" applyBorder="1" applyAlignment="1" applyProtection="1">
      <alignment horizontal="center" vertical="center" wrapText="1"/>
    </xf>
    <xf numFmtId="0" fontId="0" fillId="9" borderId="1" xfId="0" applyFill="1" applyBorder="1" applyAlignment="1" applyProtection="1">
      <alignment horizontal="center" vertical="center" wrapText="1"/>
    </xf>
    <xf numFmtId="0" fontId="2" fillId="11" borderId="19" xfId="0" applyFont="1" applyFill="1" applyBorder="1" applyAlignment="1" applyProtection="1">
      <alignment horizontal="center" vertical="center" wrapText="1"/>
      <protection locked="0"/>
    </xf>
    <xf numFmtId="0" fontId="2" fillId="11" borderId="20" xfId="0" applyFont="1" applyFill="1" applyBorder="1" applyAlignment="1" applyProtection="1">
      <alignment horizontal="center" vertical="center" wrapText="1"/>
      <protection locked="0"/>
    </xf>
    <xf numFmtId="0" fontId="2" fillId="11" borderId="21" xfId="0" applyFont="1" applyFill="1" applyBorder="1" applyAlignment="1" applyProtection="1">
      <alignment horizontal="center" vertical="center" wrapText="1"/>
      <protection locked="0"/>
    </xf>
    <xf numFmtId="0" fontId="2" fillId="10" borderId="19" xfId="0" applyFont="1" applyFill="1" applyBorder="1" applyAlignment="1" applyProtection="1">
      <alignment horizontal="center" vertical="center" wrapText="1"/>
      <protection locked="0"/>
    </xf>
    <xf numFmtId="0" fontId="2" fillId="10" borderId="20" xfId="0" applyFont="1" applyFill="1" applyBorder="1" applyAlignment="1" applyProtection="1">
      <alignment horizontal="center" vertical="center" wrapText="1"/>
      <protection locked="0"/>
    </xf>
    <xf numFmtId="0" fontId="2" fillId="10" borderId="21" xfId="0" applyFont="1" applyFill="1" applyBorder="1" applyAlignment="1" applyProtection="1">
      <alignment horizontal="center" vertical="center" wrapText="1"/>
      <protection locked="0"/>
    </xf>
    <xf numFmtId="0" fontId="2" fillId="8" borderId="19" xfId="0" applyFont="1" applyFill="1" applyBorder="1" applyAlignment="1" applyProtection="1">
      <alignment horizontal="center" vertical="center" wrapText="1"/>
      <protection locked="0"/>
    </xf>
    <xf numFmtId="0" fontId="2" fillId="8" borderId="20" xfId="0" applyFont="1" applyFill="1" applyBorder="1" applyAlignment="1" applyProtection="1">
      <alignment horizontal="center" vertical="center" wrapText="1"/>
      <protection locked="0"/>
    </xf>
    <xf numFmtId="0" fontId="2" fillId="8" borderId="21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2" fillId="7" borderId="19" xfId="0" applyFont="1" applyFill="1" applyBorder="1" applyAlignment="1" applyProtection="1">
      <alignment horizontal="center" vertical="center" wrapText="1"/>
      <protection locked="0"/>
    </xf>
    <xf numFmtId="0" fontId="2" fillId="7" borderId="20" xfId="0" applyFont="1" applyFill="1" applyBorder="1" applyAlignment="1" applyProtection="1">
      <alignment horizontal="center" vertical="center" wrapText="1"/>
      <protection locked="0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5" borderId="19" xfId="0" applyFont="1" applyFill="1" applyBorder="1" applyAlignment="1" applyProtection="1">
      <alignment horizontal="center" vertical="center" wrapText="1"/>
      <protection locked="0"/>
    </xf>
    <xf numFmtId="0" fontId="2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6" borderId="19" xfId="0" applyFont="1" applyFill="1" applyBorder="1" applyAlignment="1" applyProtection="1">
      <alignment horizontal="center" vertical="center" wrapText="1"/>
      <protection locked="0"/>
    </xf>
    <xf numFmtId="0" fontId="2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3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19E87"/>
      <color rgb="FFEDE7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3"/>
  <sheetViews>
    <sheetView tabSelected="1" zoomScale="85" zoomScaleNormal="85" workbookViewId="0">
      <pane ySplit="3" topLeftCell="A4" activePane="bottomLeft" state="frozen"/>
      <selection pane="bottomLeft" activeCell="O46" sqref="O46"/>
    </sheetView>
  </sheetViews>
  <sheetFormatPr defaultRowHeight="14.25" x14ac:dyDescent="0.2"/>
  <cols>
    <col min="1" max="1" width="9" style="8"/>
    <col min="2" max="2" width="12.75" style="8" customWidth="1"/>
    <col min="3" max="3" width="12.375" style="8" bestFit="1" customWidth="1"/>
    <col min="4" max="9" width="9" style="8"/>
    <col min="10" max="10" width="31.625" style="8" customWidth="1"/>
    <col min="11" max="11" width="16.625" style="8" customWidth="1"/>
    <col min="12" max="12" width="8.875" style="8" customWidth="1"/>
    <col min="13" max="16" width="9" style="8"/>
    <col min="17" max="17" width="12.125" style="8" bestFit="1" customWidth="1"/>
    <col min="18" max="21" width="9" style="8"/>
    <col min="22" max="22" width="22" style="8" customWidth="1"/>
    <col min="23" max="36" width="9" style="8"/>
    <col min="37" max="37" width="21.625" style="8" customWidth="1"/>
    <col min="38" max="38" width="10.5" style="8" customWidth="1"/>
    <col min="39" max="39" width="11.25" style="8" customWidth="1"/>
    <col min="40" max="43" width="9" style="8"/>
    <col min="44" max="44" width="23.5" style="8" customWidth="1"/>
    <col min="45" max="50" width="9" style="8"/>
    <col min="51" max="51" width="12.875" style="8" bestFit="1" customWidth="1"/>
    <col min="52" max="16384" width="9" style="8"/>
  </cols>
  <sheetData>
    <row r="1" spans="1:51" ht="15.75" x14ac:dyDescent="0.2">
      <c r="A1" s="50" t="s">
        <v>11</v>
      </c>
      <c r="B1" s="51"/>
      <c r="C1" s="51"/>
      <c r="D1" s="52"/>
      <c r="F1" s="8" t="s">
        <v>41</v>
      </c>
    </row>
    <row r="2" spans="1:51" x14ac:dyDescent="0.2">
      <c r="A2" s="9" t="s">
        <v>0</v>
      </c>
      <c r="B2" s="10" t="s">
        <v>1</v>
      </c>
      <c r="C2" s="11" t="s">
        <v>10</v>
      </c>
      <c r="D2" s="12" t="s">
        <v>37</v>
      </c>
    </row>
    <row r="3" spans="1:51" ht="15" thickBot="1" x14ac:dyDescent="0.25">
      <c r="A3" s="13"/>
      <c r="B3" s="14"/>
      <c r="C3" s="15">
        <f>IF(B3="",0,IF(B3=1,30,IF(B3=0,40,0)))</f>
        <v>0</v>
      </c>
      <c r="D3" s="16">
        <f>F26+Q26+Z26+AG26+AN26+AY26</f>
        <v>0</v>
      </c>
    </row>
    <row r="4" spans="1:51" ht="15" thickBot="1" x14ac:dyDescent="0.25"/>
    <row r="5" spans="1:51" ht="29.25" thickBot="1" x14ac:dyDescent="0.25">
      <c r="A5" s="53" t="s">
        <v>12</v>
      </c>
      <c r="B5" s="17" t="s">
        <v>6</v>
      </c>
      <c r="C5" s="2" t="s">
        <v>2</v>
      </c>
      <c r="D5" s="2" t="s">
        <v>3</v>
      </c>
      <c r="E5" s="2" t="s">
        <v>4</v>
      </c>
      <c r="F5" s="18" t="s">
        <v>39</v>
      </c>
      <c r="H5" s="56" t="s">
        <v>13</v>
      </c>
      <c r="I5" s="19" t="s">
        <v>6</v>
      </c>
      <c r="J5" s="2" t="s">
        <v>15</v>
      </c>
      <c r="K5" s="2" t="s">
        <v>16</v>
      </c>
      <c r="L5" s="2" t="s">
        <v>14</v>
      </c>
      <c r="M5" s="1" t="s">
        <v>17</v>
      </c>
      <c r="N5" s="2" t="s">
        <v>18</v>
      </c>
      <c r="O5" s="2" t="s">
        <v>19</v>
      </c>
      <c r="P5" s="2" t="s">
        <v>20</v>
      </c>
      <c r="Q5" s="20" t="s">
        <v>5</v>
      </c>
      <c r="R5" s="21" t="s">
        <v>23</v>
      </c>
      <c r="T5" s="59" t="s">
        <v>24</v>
      </c>
      <c r="U5" s="19" t="s">
        <v>6</v>
      </c>
      <c r="V5" s="2" t="s">
        <v>25</v>
      </c>
      <c r="W5" s="2" t="s">
        <v>26</v>
      </c>
      <c r="X5" s="2" t="s">
        <v>19</v>
      </c>
      <c r="Y5" s="20" t="s">
        <v>20</v>
      </c>
      <c r="Z5" s="22" t="s">
        <v>5</v>
      </c>
      <c r="AA5" s="23" t="s">
        <v>29</v>
      </c>
      <c r="AC5" s="44" t="s">
        <v>31</v>
      </c>
      <c r="AD5" s="17" t="s">
        <v>6</v>
      </c>
      <c r="AE5" s="2" t="s">
        <v>32</v>
      </c>
      <c r="AF5" s="2" t="s">
        <v>30</v>
      </c>
      <c r="AG5" s="18" t="s">
        <v>5</v>
      </c>
      <c r="AI5" s="47" t="s">
        <v>33</v>
      </c>
      <c r="AJ5" s="17" t="s">
        <v>6</v>
      </c>
      <c r="AK5" s="17" t="s">
        <v>38</v>
      </c>
      <c r="AL5" s="2" t="s">
        <v>34</v>
      </c>
      <c r="AM5" s="2" t="s">
        <v>35</v>
      </c>
      <c r="AN5" s="18" t="s">
        <v>5</v>
      </c>
      <c r="AP5" s="41" t="s">
        <v>42</v>
      </c>
      <c r="AQ5" s="17" t="s">
        <v>43</v>
      </c>
      <c r="AR5" s="2" t="s">
        <v>45</v>
      </c>
      <c r="AS5" s="2" t="s">
        <v>44</v>
      </c>
      <c r="AT5" s="2" t="s">
        <v>46</v>
      </c>
      <c r="AU5" s="2" t="s">
        <v>47</v>
      </c>
      <c r="AV5" s="20" t="s">
        <v>52</v>
      </c>
      <c r="AW5" s="20" t="s">
        <v>54</v>
      </c>
      <c r="AX5" s="20" t="s">
        <v>53</v>
      </c>
      <c r="AY5" s="18" t="s">
        <v>48</v>
      </c>
    </row>
    <row r="6" spans="1:51" x14ac:dyDescent="0.2">
      <c r="A6" s="54"/>
      <c r="B6" s="24">
        <v>1</v>
      </c>
      <c r="C6" s="3"/>
      <c r="D6" s="3"/>
      <c r="E6" s="3"/>
      <c r="F6" s="25">
        <f>D6*E6</f>
        <v>0</v>
      </c>
      <c r="H6" s="57"/>
      <c r="I6" s="24">
        <v>1</v>
      </c>
      <c r="J6" s="3"/>
      <c r="K6" s="3"/>
      <c r="L6" s="3"/>
      <c r="M6" s="3"/>
      <c r="N6" s="3"/>
      <c r="O6" s="3"/>
      <c r="P6" s="3"/>
      <c r="Q6" s="7">
        <f>IF(O6=1,R6,IF(AND(O6=2,P6=1),R6*0.7,IF(AND(O6=2,P6=2),R6*0.3,IF(AND(O6&gt;=3,P6=1),R6*2/3,IF(AND(O6&gt;=3,0&lt;P6,P6&lt;(O6-1)),(R6*2^(-(P6-1))/3),IF(AND(O6&gt;=3,P6=(O6-1)),R6*(0.2*0.5^(O6-3)),IF(AND(O6&gt;=3,P6=O6),R6*(2/15*0.5^(O6-3)),0)))))))</f>
        <v>0</v>
      </c>
      <c r="R6" s="37">
        <f>IF(L6=1,160,IF(L6=2,80,IF(L6=3,40,IF(L6=4,20,IF(M6=1,15,IF(N6=1,10,0))))))</f>
        <v>0</v>
      </c>
      <c r="T6" s="60"/>
      <c r="U6" s="24">
        <v>1</v>
      </c>
      <c r="V6" s="3"/>
      <c r="W6" s="3"/>
      <c r="X6" s="3"/>
      <c r="Y6" s="3"/>
      <c r="Z6" s="7">
        <f>IF(X6=1,AA6,IF(AND(X6=2,Y6=1),AA6*0.7,IF(AND(X6=2,Y6=2),AA6*0.3,IF(AND(X6&gt;=3,Y6=1),AA6*2/3,IF(AND(X6&gt;=3,0&lt;Y6,Y6&lt;(X6-1)),(AA6*2^(-(Y6-1))/3),IF(AND(X6&gt;=3,Y6=(X6-1)),AA6*(0.2*0.5^(X6-3)),IF(AND(X6&gt;=3,Y6=X6),AA6*(2/15*0.5^(X6-3)),0)))))))</f>
        <v>0</v>
      </c>
      <c r="AA6" s="26">
        <f>IF(W6="",0,IF(W6=1,80,IF(W6=0,10,0)))</f>
        <v>0</v>
      </c>
      <c r="AC6" s="45"/>
      <c r="AD6" s="24">
        <v>1</v>
      </c>
      <c r="AE6" s="3"/>
      <c r="AF6" s="3"/>
      <c r="AG6" s="25">
        <f>IF(AF6,10,0)</f>
        <v>0</v>
      </c>
      <c r="AI6" s="48"/>
      <c r="AJ6" s="24">
        <v>1</v>
      </c>
      <c r="AK6" s="24"/>
      <c r="AL6" s="3"/>
      <c r="AM6" s="3"/>
      <c r="AN6" s="25">
        <f>IF(AND(AL6=1,AM6=1),20,IF(AND(AL6=1,AM6=0),15,IF(AND(AL6="",AM6=""),0,10)))</f>
        <v>0</v>
      </c>
      <c r="AP6" s="42"/>
      <c r="AQ6" s="24">
        <v>1</v>
      </c>
      <c r="AR6" s="3"/>
      <c r="AS6" s="3"/>
      <c r="AT6" s="3"/>
      <c r="AU6" s="36">
        <f>IF(AND(AS6="一等奖",AT6="国家级"),140,IF(AND(AS6="二等奖",AT6="国家级"),80,IF(AND(AS6="三等奖",AT6="国家级"),50,IF(AND(AS6="一等奖",AT6="省部级"),80,IF(AND(AS6="二等奖",AT6="省部级"),40,IF(AND(AS6="三等奖",AT6="省部级"),20,IF(AND(AS6="一等奖",AT6="校级"),20,IF(AND(AS6="二等奖",AT6="校级"),10,IF(AND(AS6="三等奖",AT6="校级"),5,0)))))))))</f>
        <v>0</v>
      </c>
      <c r="AV6" s="3">
        <v>1</v>
      </c>
      <c r="AW6" s="3"/>
      <c r="AX6" s="3"/>
      <c r="AY6" s="25">
        <f>IF(AW6=0,AU6/AV6,IF(AND(AW6=1,AX6=1),AU6/2,IF(AND(AW6=1,AX6=0),AU6/(2*(AV6-1)),0)))</f>
        <v>0</v>
      </c>
    </row>
    <row r="7" spans="1:51" x14ac:dyDescent="0.2">
      <c r="A7" s="54"/>
      <c r="B7" s="27">
        <v>2</v>
      </c>
      <c r="C7" s="4"/>
      <c r="D7" s="4"/>
      <c r="E7" s="4"/>
      <c r="F7" s="28">
        <f t="shared" ref="F7:F25" si="0">D7*E7</f>
        <v>0</v>
      </c>
      <c r="H7" s="57"/>
      <c r="I7" s="27">
        <v>2</v>
      </c>
      <c r="J7" s="4"/>
      <c r="K7" s="4"/>
      <c r="L7" s="4"/>
      <c r="M7" s="3"/>
      <c r="N7" s="3"/>
      <c r="O7" s="3"/>
      <c r="P7" s="4"/>
      <c r="Q7" s="7">
        <f t="shared" ref="Q7:Q25" si="1">IF(O7=1,R7,IF(AND(O7=2,P7=1),R7*0.7,IF(AND(O7=2,P7=2),R7*0.3,IF(AND(O7&gt;=3,P7=1),R7*2/3,IF(AND(O7&gt;=3,0&lt;P7,P7&lt;(O7-1)),(R7*2^(-(P7-1))/3),IF(AND(O7&gt;=3,P7=(O7-1)),R7*(0.2*0.5^(O7-3)),IF(AND(O7&gt;=3,P7=O7),R7*(2/15*0.5^(O7-3)),0)))))))</f>
        <v>0</v>
      </c>
      <c r="R7" s="38">
        <f t="shared" ref="R7:R25" si="2">IF(L7=1,160,IF(L7=2,80,IF(L7=3,40,IF(L7=4,20,IF(M7=1,15,IF(N7=1,10,0))))))</f>
        <v>0</v>
      </c>
      <c r="T7" s="60"/>
      <c r="U7" s="27">
        <v>2</v>
      </c>
      <c r="V7" s="4"/>
      <c r="W7" s="4"/>
      <c r="X7" s="4"/>
      <c r="Y7" s="4"/>
      <c r="Z7" s="7">
        <f t="shared" ref="Z7:Z25" si="3">IF(X7=1,AA7,IF(AND(X7=2,Y7=1),AA7*0.7,IF(AND(X7=2,Y7=2),AA7*0.3,IF(AND(X7&gt;=3,Y7=1),AA7*2/3,IF(AND(X7&gt;=3,0&lt;Y7,Y7&lt;(X7-1)),(AA7*2^(-(Y7-1))/3),IF(AND(X7&gt;=3,Y7=(X7-1)),AA7*(0.2*0.5^(X7-3)),IF(AND(X7&gt;=3,Y7=X7),AA7*(2/15*0.5^(X7-3)),0)))))))</f>
        <v>0</v>
      </c>
      <c r="AA7" s="26">
        <f t="shared" ref="AA7:AA25" si="4">IF(W7="",0,IF(W7=1,80,IF(W7=0,10,0)))</f>
        <v>0</v>
      </c>
      <c r="AC7" s="45"/>
      <c r="AD7" s="27">
        <v>2</v>
      </c>
      <c r="AE7" s="4"/>
      <c r="AF7" s="4"/>
      <c r="AG7" s="25">
        <f t="shared" ref="AG7:AG25" si="5">IF(AF7,10,0)</f>
        <v>0</v>
      </c>
      <c r="AI7" s="48"/>
      <c r="AJ7" s="27">
        <v>2</v>
      </c>
      <c r="AK7" s="24"/>
      <c r="AL7" s="3"/>
      <c r="AM7" s="3"/>
      <c r="AN7" s="25">
        <f t="shared" ref="AN7:AN25" si="6">IF(AND(AL7=1,AM7=1),20,IF(AND(AL7=1,AM7=0),15,IF(AND(AL7="",AM7=""),0,10)))</f>
        <v>0</v>
      </c>
      <c r="AP7" s="42"/>
      <c r="AQ7" s="27">
        <v>2</v>
      </c>
      <c r="AR7" s="4"/>
      <c r="AS7" s="4"/>
      <c r="AT7" s="4"/>
      <c r="AU7" s="36">
        <f t="shared" ref="AU7:AU25" si="7">IF(AND(AS7="一等奖",AT7="国家级"),140,IF(AND(AS7="二等奖",AT7="国家级"),80,IF(AND(AS7="三等奖",AT7="国家级"),50,IF(AND(AS7="一等奖",AT7="省部级"),80,IF(AND(AS7="二等奖",AT7="省部级"),40,IF(AND(AS7="三等奖",AT7="省部级"),20,IF(AND(AS7="一等奖",AT7="校级"),20,IF(AND(AS7="二等奖",AT7="校级"),10,IF(AND(AS7="三等奖",AT7="校级"),5,0)))))))))</f>
        <v>0</v>
      </c>
      <c r="AV7" s="3">
        <v>1</v>
      </c>
      <c r="AW7" s="3"/>
      <c r="AX7" s="4"/>
      <c r="AY7" s="25">
        <f t="shared" ref="AY7:AY25" si="8">IF(AW7=0,AU7/AV7,IF(AND(AW7=1,AX7=1),AU7/2,IF(AND(AW7=1,AX7=0),AU7/(2*(AV7-1)),0)))</f>
        <v>0</v>
      </c>
    </row>
    <row r="8" spans="1:51" x14ac:dyDescent="0.2">
      <c r="A8" s="54"/>
      <c r="B8" s="27">
        <v>3</v>
      </c>
      <c r="C8" s="4"/>
      <c r="D8" s="4"/>
      <c r="E8" s="4"/>
      <c r="F8" s="28">
        <f t="shared" si="0"/>
        <v>0</v>
      </c>
      <c r="H8" s="57"/>
      <c r="I8" s="27">
        <v>3</v>
      </c>
      <c r="J8" s="4"/>
      <c r="K8" s="4"/>
      <c r="L8" s="4"/>
      <c r="M8" s="3"/>
      <c r="N8" s="3"/>
      <c r="O8" s="3"/>
      <c r="P8" s="4"/>
      <c r="Q8" s="7">
        <f t="shared" si="1"/>
        <v>0</v>
      </c>
      <c r="R8" s="38">
        <f t="shared" si="2"/>
        <v>0</v>
      </c>
      <c r="T8" s="60"/>
      <c r="U8" s="27">
        <v>3</v>
      </c>
      <c r="V8" s="4"/>
      <c r="W8" s="4"/>
      <c r="X8" s="4"/>
      <c r="Y8" s="4"/>
      <c r="Z8" s="7">
        <f t="shared" si="3"/>
        <v>0</v>
      </c>
      <c r="AA8" s="26">
        <f t="shared" si="4"/>
        <v>0</v>
      </c>
      <c r="AC8" s="45"/>
      <c r="AD8" s="27">
        <v>3</v>
      </c>
      <c r="AE8" s="4"/>
      <c r="AF8" s="4"/>
      <c r="AG8" s="25">
        <f t="shared" si="5"/>
        <v>0</v>
      </c>
      <c r="AI8" s="48"/>
      <c r="AJ8" s="27">
        <v>3</v>
      </c>
      <c r="AK8" s="24"/>
      <c r="AL8" s="3"/>
      <c r="AM8" s="3"/>
      <c r="AN8" s="25">
        <f t="shared" si="6"/>
        <v>0</v>
      </c>
      <c r="AP8" s="42"/>
      <c r="AQ8" s="27">
        <v>3</v>
      </c>
      <c r="AR8" s="4"/>
      <c r="AS8" s="4"/>
      <c r="AT8" s="4"/>
      <c r="AU8" s="36">
        <f t="shared" si="7"/>
        <v>0</v>
      </c>
      <c r="AV8" s="3">
        <v>1</v>
      </c>
      <c r="AW8" s="3"/>
      <c r="AX8" s="4"/>
      <c r="AY8" s="25">
        <f t="shared" si="8"/>
        <v>0</v>
      </c>
    </row>
    <row r="9" spans="1:51" x14ac:dyDescent="0.2">
      <c r="A9" s="54"/>
      <c r="B9" s="27">
        <v>4</v>
      </c>
      <c r="C9" s="4"/>
      <c r="D9" s="4"/>
      <c r="E9" s="4"/>
      <c r="F9" s="28">
        <f t="shared" si="0"/>
        <v>0</v>
      </c>
      <c r="H9" s="57"/>
      <c r="I9" s="27">
        <v>4</v>
      </c>
      <c r="J9" s="4"/>
      <c r="K9" s="4"/>
      <c r="L9" s="4"/>
      <c r="M9" s="3"/>
      <c r="N9" s="3"/>
      <c r="O9" s="3"/>
      <c r="P9" s="4"/>
      <c r="Q9" s="7">
        <f t="shared" si="1"/>
        <v>0</v>
      </c>
      <c r="R9" s="38">
        <f t="shared" si="2"/>
        <v>0</v>
      </c>
      <c r="T9" s="60"/>
      <c r="U9" s="27">
        <v>4</v>
      </c>
      <c r="V9" s="4"/>
      <c r="W9" s="4"/>
      <c r="X9" s="4"/>
      <c r="Y9" s="4"/>
      <c r="Z9" s="7">
        <f t="shared" si="3"/>
        <v>0</v>
      </c>
      <c r="AA9" s="26">
        <f t="shared" si="4"/>
        <v>0</v>
      </c>
      <c r="AC9" s="45"/>
      <c r="AD9" s="27">
        <v>4</v>
      </c>
      <c r="AE9" s="4"/>
      <c r="AF9" s="4"/>
      <c r="AG9" s="25">
        <f t="shared" si="5"/>
        <v>0</v>
      </c>
      <c r="AI9" s="48"/>
      <c r="AJ9" s="27">
        <v>4</v>
      </c>
      <c r="AK9" s="24"/>
      <c r="AL9" s="3"/>
      <c r="AM9" s="3"/>
      <c r="AN9" s="25">
        <f t="shared" si="6"/>
        <v>0</v>
      </c>
      <c r="AP9" s="42"/>
      <c r="AQ9" s="27">
        <v>4</v>
      </c>
      <c r="AR9" s="4"/>
      <c r="AS9" s="4"/>
      <c r="AT9" s="4"/>
      <c r="AU9" s="36">
        <f t="shared" si="7"/>
        <v>0</v>
      </c>
      <c r="AV9" s="3">
        <v>1</v>
      </c>
      <c r="AW9" s="3"/>
      <c r="AX9" s="4"/>
      <c r="AY9" s="25">
        <f t="shared" si="8"/>
        <v>0</v>
      </c>
    </row>
    <row r="10" spans="1:51" x14ac:dyDescent="0.2">
      <c r="A10" s="54"/>
      <c r="B10" s="27">
        <v>5</v>
      </c>
      <c r="C10" s="4"/>
      <c r="D10" s="4"/>
      <c r="E10" s="4"/>
      <c r="F10" s="28">
        <f t="shared" si="0"/>
        <v>0</v>
      </c>
      <c r="H10" s="57"/>
      <c r="I10" s="27">
        <v>5</v>
      </c>
      <c r="J10" s="4"/>
      <c r="K10" s="4"/>
      <c r="L10" s="4"/>
      <c r="M10" s="3"/>
      <c r="N10" s="3"/>
      <c r="O10" s="3"/>
      <c r="P10" s="4"/>
      <c r="Q10" s="7">
        <f t="shared" si="1"/>
        <v>0</v>
      </c>
      <c r="R10" s="38">
        <f t="shared" si="2"/>
        <v>0</v>
      </c>
      <c r="T10" s="60"/>
      <c r="U10" s="27">
        <v>5</v>
      </c>
      <c r="V10" s="4"/>
      <c r="W10" s="4"/>
      <c r="X10" s="4"/>
      <c r="Y10" s="4"/>
      <c r="Z10" s="7">
        <f t="shared" si="3"/>
        <v>0</v>
      </c>
      <c r="AA10" s="26">
        <f t="shared" si="4"/>
        <v>0</v>
      </c>
      <c r="AC10" s="45"/>
      <c r="AD10" s="27">
        <v>5</v>
      </c>
      <c r="AE10" s="4"/>
      <c r="AF10" s="4"/>
      <c r="AG10" s="25">
        <f t="shared" si="5"/>
        <v>0</v>
      </c>
      <c r="AI10" s="48"/>
      <c r="AJ10" s="27">
        <v>5</v>
      </c>
      <c r="AK10" s="24"/>
      <c r="AL10" s="3"/>
      <c r="AM10" s="3"/>
      <c r="AN10" s="25">
        <f t="shared" si="6"/>
        <v>0</v>
      </c>
      <c r="AP10" s="42"/>
      <c r="AQ10" s="27">
        <v>5</v>
      </c>
      <c r="AR10" s="4"/>
      <c r="AS10" s="4"/>
      <c r="AT10" s="4"/>
      <c r="AU10" s="36">
        <f t="shared" si="7"/>
        <v>0</v>
      </c>
      <c r="AV10" s="3">
        <v>1</v>
      </c>
      <c r="AW10" s="3"/>
      <c r="AX10" s="4"/>
      <c r="AY10" s="25">
        <f t="shared" si="8"/>
        <v>0</v>
      </c>
    </row>
    <row r="11" spans="1:51" x14ac:dyDescent="0.2">
      <c r="A11" s="54"/>
      <c r="B11" s="27">
        <v>6</v>
      </c>
      <c r="C11" s="4"/>
      <c r="D11" s="4"/>
      <c r="E11" s="4"/>
      <c r="F11" s="28">
        <f t="shared" si="0"/>
        <v>0</v>
      </c>
      <c r="H11" s="57"/>
      <c r="I11" s="27">
        <v>6</v>
      </c>
      <c r="J11" s="4"/>
      <c r="K11" s="4"/>
      <c r="L11" s="4"/>
      <c r="M11" s="3"/>
      <c r="N11" s="3"/>
      <c r="O11" s="3"/>
      <c r="P11" s="4"/>
      <c r="Q11" s="7">
        <f t="shared" si="1"/>
        <v>0</v>
      </c>
      <c r="R11" s="38">
        <f t="shared" si="2"/>
        <v>0</v>
      </c>
      <c r="T11" s="60"/>
      <c r="U11" s="27">
        <v>6</v>
      </c>
      <c r="V11" s="4"/>
      <c r="W11" s="4"/>
      <c r="X11" s="4"/>
      <c r="Y11" s="4"/>
      <c r="Z11" s="7">
        <f t="shared" si="3"/>
        <v>0</v>
      </c>
      <c r="AA11" s="26">
        <f t="shared" si="4"/>
        <v>0</v>
      </c>
      <c r="AC11" s="45"/>
      <c r="AD11" s="27">
        <v>6</v>
      </c>
      <c r="AE11" s="4"/>
      <c r="AF11" s="4"/>
      <c r="AG11" s="25">
        <f t="shared" si="5"/>
        <v>0</v>
      </c>
      <c r="AI11" s="48"/>
      <c r="AJ11" s="27">
        <v>6</v>
      </c>
      <c r="AK11" s="24"/>
      <c r="AL11" s="3"/>
      <c r="AM11" s="3"/>
      <c r="AN11" s="25">
        <f t="shared" si="6"/>
        <v>0</v>
      </c>
      <c r="AP11" s="42"/>
      <c r="AQ11" s="27">
        <v>6</v>
      </c>
      <c r="AR11" s="4"/>
      <c r="AS11" s="4"/>
      <c r="AT11" s="4"/>
      <c r="AU11" s="36">
        <f t="shared" si="7"/>
        <v>0</v>
      </c>
      <c r="AV11" s="3">
        <v>1</v>
      </c>
      <c r="AW11" s="3"/>
      <c r="AX11" s="4"/>
      <c r="AY11" s="25">
        <f t="shared" si="8"/>
        <v>0</v>
      </c>
    </row>
    <row r="12" spans="1:51" x14ac:dyDescent="0.2">
      <c r="A12" s="54"/>
      <c r="B12" s="27">
        <v>7</v>
      </c>
      <c r="C12" s="4"/>
      <c r="D12" s="4"/>
      <c r="E12" s="4"/>
      <c r="F12" s="28">
        <f t="shared" si="0"/>
        <v>0</v>
      </c>
      <c r="H12" s="57"/>
      <c r="I12" s="27">
        <v>7</v>
      </c>
      <c r="J12" s="4"/>
      <c r="K12" s="4"/>
      <c r="L12" s="4"/>
      <c r="M12" s="3"/>
      <c r="N12" s="3"/>
      <c r="O12" s="4"/>
      <c r="P12" s="4"/>
      <c r="Q12" s="7">
        <f t="shared" si="1"/>
        <v>0</v>
      </c>
      <c r="R12" s="38">
        <f t="shared" si="2"/>
        <v>0</v>
      </c>
      <c r="T12" s="60"/>
      <c r="U12" s="27">
        <v>7</v>
      </c>
      <c r="V12" s="4"/>
      <c r="W12" s="4"/>
      <c r="X12" s="4"/>
      <c r="Y12" s="4"/>
      <c r="Z12" s="7">
        <f t="shared" si="3"/>
        <v>0</v>
      </c>
      <c r="AA12" s="26">
        <f t="shared" si="4"/>
        <v>0</v>
      </c>
      <c r="AC12" s="45"/>
      <c r="AD12" s="27">
        <v>7</v>
      </c>
      <c r="AE12" s="4"/>
      <c r="AF12" s="4"/>
      <c r="AG12" s="25">
        <f t="shared" si="5"/>
        <v>0</v>
      </c>
      <c r="AI12" s="48"/>
      <c r="AJ12" s="27">
        <v>7</v>
      </c>
      <c r="AK12" s="24"/>
      <c r="AL12" s="3"/>
      <c r="AM12" s="3"/>
      <c r="AN12" s="25">
        <f t="shared" si="6"/>
        <v>0</v>
      </c>
      <c r="AP12" s="42"/>
      <c r="AQ12" s="27">
        <v>7</v>
      </c>
      <c r="AR12" s="4"/>
      <c r="AS12" s="4"/>
      <c r="AT12" s="4"/>
      <c r="AU12" s="36">
        <f t="shared" si="7"/>
        <v>0</v>
      </c>
      <c r="AV12" s="3">
        <v>1</v>
      </c>
      <c r="AW12" s="3"/>
      <c r="AX12" s="4"/>
      <c r="AY12" s="25">
        <f t="shared" si="8"/>
        <v>0</v>
      </c>
    </row>
    <row r="13" spans="1:51" x14ac:dyDescent="0.2">
      <c r="A13" s="54"/>
      <c r="B13" s="27">
        <v>8</v>
      </c>
      <c r="C13" s="4"/>
      <c r="D13" s="4"/>
      <c r="E13" s="4"/>
      <c r="F13" s="28">
        <f t="shared" si="0"/>
        <v>0</v>
      </c>
      <c r="H13" s="57"/>
      <c r="I13" s="27">
        <v>8</v>
      </c>
      <c r="J13" s="4"/>
      <c r="K13" s="4"/>
      <c r="L13" s="4"/>
      <c r="M13" s="3"/>
      <c r="N13" s="3"/>
      <c r="O13" s="4"/>
      <c r="P13" s="4"/>
      <c r="Q13" s="7">
        <f t="shared" si="1"/>
        <v>0</v>
      </c>
      <c r="R13" s="38">
        <f t="shared" si="2"/>
        <v>0</v>
      </c>
      <c r="T13" s="60"/>
      <c r="U13" s="27">
        <v>8</v>
      </c>
      <c r="V13" s="4"/>
      <c r="W13" s="4"/>
      <c r="X13" s="4"/>
      <c r="Y13" s="4"/>
      <c r="Z13" s="7">
        <f t="shared" si="3"/>
        <v>0</v>
      </c>
      <c r="AA13" s="26">
        <f t="shared" si="4"/>
        <v>0</v>
      </c>
      <c r="AC13" s="45"/>
      <c r="AD13" s="27">
        <v>8</v>
      </c>
      <c r="AE13" s="4"/>
      <c r="AF13" s="4"/>
      <c r="AG13" s="25">
        <f t="shared" si="5"/>
        <v>0</v>
      </c>
      <c r="AI13" s="48"/>
      <c r="AJ13" s="27">
        <v>8</v>
      </c>
      <c r="AK13" s="24"/>
      <c r="AL13" s="3"/>
      <c r="AM13" s="3"/>
      <c r="AN13" s="25">
        <f t="shared" si="6"/>
        <v>0</v>
      </c>
      <c r="AP13" s="42"/>
      <c r="AQ13" s="27">
        <v>8</v>
      </c>
      <c r="AR13" s="4"/>
      <c r="AS13" s="4"/>
      <c r="AT13" s="4"/>
      <c r="AU13" s="36">
        <f t="shared" si="7"/>
        <v>0</v>
      </c>
      <c r="AV13" s="3">
        <v>1</v>
      </c>
      <c r="AW13" s="3"/>
      <c r="AX13" s="4"/>
      <c r="AY13" s="25">
        <f t="shared" si="8"/>
        <v>0</v>
      </c>
    </row>
    <row r="14" spans="1:51" x14ac:dyDescent="0.2">
      <c r="A14" s="54"/>
      <c r="B14" s="27">
        <v>9</v>
      </c>
      <c r="C14" s="4"/>
      <c r="D14" s="4"/>
      <c r="E14" s="4"/>
      <c r="F14" s="28">
        <f t="shared" si="0"/>
        <v>0</v>
      </c>
      <c r="H14" s="57"/>
      <c r="I14" s="27">
        <v>9</v>
      </c>
      <c r="J14" s="4"/>
      <c r="K14" s="4"/>
      <c r="L14" s="4"/>
      <c r="M14" s="3"/>
      <c r="N14" s="3"/>
      <c r="O14" s="4"/>
      <c r="P14" s="4"/>
      <c r="Q14" s="7">
        <f t="shared" si="1"/>
        <v>0</v>
      </c>
      <c r="R14" s="38">
        <f t="shared" si="2"/>
        <v>0</v>
      </c>
      <c r="T14" s="60"/>
      <c r="U14" s="27">
        <v>9</v>
      </c>
      <c r="V14" s="4"/>
      <c r="W14" s="4"/>
      <c r="X14" s="4"/>
      <c r="Y14" s="4"/>
      <c r="Z14" s="7">
        <f t="shared" si="3"/>
        <v>0</v>
      </c>
      <c r="AA14" s="26">
        <f t="shared" si="4"/>
        <v>0</v>
      </c>
      <c r="AC14" s="45"/>
      <c r="AD14" s="27">
        <v>9</v>
      </c>
      <c r="AE14" s="4"/>
      <c r="AF14" s="4"/>
      <c r="AG14" s="25">
        <f t="shared" si="5"/>
        <v>0</v>
      </c>
      <c r="AI14" s="48"/>
      <c r="AJ14" s="27">
        <v>9</v>
      </c>
      <c r="AK14" s="24"/>
      <c r="AL14" s="3"/>
      <c r="AM14" s="3"/>
      <c r="AN14" s="25">
        <f t="shared" si="6"/>
        <v>0</v>
      </c>
      <c r="AP14" s="42"/>
      <c r="AQ14" s="27">
        <v>9</v>
      </c>
      <c r="AR14" s="4"/>
      <c r="AS14" s="4"/>
      <c r="AT14" s="4"/>
      <c r="AU14" s="36">
        <f t="shared" si="7"/>
        <v>0</v>
      </c>
      <c r="AV14" s="3">
        <v>1</v>
      </c>
      <c r="AW14" s="3"/>
      <c r="AX14" s="4"/>
      <c r="AY14" s="25">
        <f t="shared" si="8"/>
        <v>0</v>
      </c>
    </row>
    <row r="15" spans="1:51" x14ac:dyDescent="0.2">
      <c r="A15" s="54"/>
      <c r="B15" s="27">
        <v>10</v>
      </c>
      <c r="C15" s="4"/>
      <c r="D15" s="4"/>
      <c r="E15" s="4"/>
      <c r="F15" s="28">
        <f t="shared" si="0"/>
        <v>0</v>
      </c>
      <c r="H15" s="57"/>
      <c r="I15" s="27">
        <v>10</v>
      </c>
      <c r="J15" s="4"/>
      <c r="K15" s="4"/>
      <c r="L15" s="4"/>
      <c r="M15" s="3"/>
      <c r="N15" s="3"/>
      <c r="O15" s="4"/>
      <c r="P15" s="4"/>
      <c r="Q15" s="7">
        <f t="shared" si="1"/>
        <v>0</v>
      </c>
      <c r="R15" s="38">
        <f t="shared" si="2"/>
        <v>0</v>
      </c>
      <c r="T15" s="60"/>
      <c r="U15" s="27">
        <v>10</v>
      </c>
      <c r="V15" s="4"/>
      <c r="W15" s="4"/>
      <c r="X15" s="4"/>
      <c r="Y15" s="4"/>
      <c r="Z15" s="7">
        <f t="shared" si="3"/>
        <v>0</v>
      </c>
      <c r="AA15" s="26">
        <f t="shared" si="4"/>
        <v>0</v>
      </c>
      <c r="AC15" s="45"/>
      <c r="AD15" s="27">
        <v>10</v>
      </c>
      <c r="AE15" s="4"/>
      <c r="AF15" s="4"/>
      <c r="AG15" s="25">
        <f t="shared" si="5"/>
        <v>0</v>
      </c>
      <c r="AI15" s="48"/>
      <c r="AJ15" s="27">
        <v>10</v>
      </c>
      <c r="AK15" s="24"/>
      <c r="AL15" s="3"/>
      <c r="AM15" s="3"/>
      <c r="AN15" s="25">
        <f t="shared" si="6"/>
        <v>0</v>
      </c>
      <c r="AP15" s="42"/>
      <c r="AQ15" s="27">
        <v>10</v>
      </c>
      <c r="AR15" s="4"/>
      <c r="AS15" s="4"/>
      <c r="AT15" s="4"/>
      <c r="AU15" s="36">
        <f t="shared" si="7"/>
        <v>0</v>
      </c>
      <c r="AV15" s="3">
        <v>1</v>
      </c>
      <c r="AW15" s="3"/>
      <c r="AX15" s="4"/>
      <c r="AY15" s="25">
        <f t="shared" si="8"/>
        <v>0</v>
      </c>
    </row>
    <row r="16" spans="1:51" x14ac:dyDescent="0.2">
      <c r="A16" s="54"/>
      <c r="B16" s="27">
        <v>11</v>
      </c>
      <c r="C16" s="4"/>
      <c r="D16" s="4"/>
      <c r="E16" s="4"/>
      <c r="F16" s="28">
        <f t="shared" si="0"/>
        <v>0</v>
      </c>
      <c r="H16" s="57"/>
      <c r="I16" s="27">
        <v>11</v>
      </c>
      <c r="J16" s="4"/>
      <c r="K16" s="4"/>
      <c r="L16" s="4"/>
      <c r="M16" s="3"/>
      <c r="N16" s="3"/>
      <c r="O16" s="4"/>
      <c r="P16" s="4"/>
      <c r="Q16" s="7">
        <f t="shared" si="1"/>
        <v>0</v>
      </c>
      <c r="R16" s="38">
        <f t="shared" si="2"/>
        <v>0</v>
      </c>
      <c r="T16" s="60"/>
      <c r="U16" s="27">
        <v>11</v>
      </c>
      <c r="V16" s="4"/>
      <c r="W16" s="4"/>
      <c r="X16" s="4"/>
      <c r="Y16" s="4"/>
      <c r="Z16" s="7">
        <f t="shared" si="3"/>
        <v>0</v>
      </c>
      <c r="AA16" s="26">
        <f t="shared" si="4"/>
        <v>0</v>
      </c>
      <c r="AC16" s="45"/>
      <c r="AD16" s="27">
        <v>11</v>
      </c>
      <c r="AE16" s="4"/>
      <c r="AF16" s="4"/>
      <c r="AG16" s="25">
        <f t="shared" si="5"/>
        <v>0</v>
      </c>
      <c r="AI16" s="48"/>
      <c r="AJ16" s="27">
        <v>11</v>
      </c>
      <c r="AK16" s="24"/>
      <c r="AL16" s="3"/>
      <c r="AM16" s="3"/>
      <c r="AN16" s="25">
        <f t="shared" si="6"/>
        <v>0</v>
      </c>
      <c r="AP16" s="42"/>
      <c r="AQ16" s="27">
        <v>11</v>
      </c>
      <c r="AR16" s="4"/>
      <c r="AS16" s="4"/>
      <c r="AT16" s="4"/>
      <c r="AU16" s="36">
        <f t="shared" si="7"/>
        <v>0</v>
      </c>
      <c r="AV16" s="3">
        <v>1</v>
      </c>
      <c r="AW16" s="3"/>
      <c r="AX16" s="4"/>
      <c r="AY16" s="25">
        <f t="shared" si="8"/>
        <v>0</v>
      </c>
    </row>
    <row r="17" spans="1:51" x14ac:dyDescent="0.2">
      <c r="A17" s="54"/>
      <c r="B17" s="27">
        <v>12</v>
      </c>
      <c r="C17" s="4"/>
      <c r="D17" s="4"/>
      <c r="E17" s="4"/>
      <c r="F17" s="28">
        <f t="shared" si="0"/>
        <v>0</v>
      </c>
      <c r="H17" s="57"/>
      <c r="I17" s="27">
        <v>12</v>
      </c>
      <c r="J17" s="4"/>
      <c r="K17" s="4"/>
      <c r="L17" s="4"/>
      <c r="M17" s="3"/>
      <c r="N17" s="3"/>
      <c r="O17" s="4"/>
      <c r="P17" s="4"/>
      <c r="Q17" s="7">
        <f t="shared" si="1"/>
        <v>0</v>
      </c>
      <c r="R17" s="38">
        <f t="shared" si="2"/>
        <v>0</v>
      </c>
      <c r="T17" s="60"/>
      <c r="U17" s="27">
        <v>12</v>
      </c>
      <c r="V17" s="4"/>
      <c r="W17" s="4"/>
      <c r="X17" s="4"/>
      <c r="Y17" s="4"/>
      <c r="Z17" s="7">
        <f t="shared" si="3"/>
        <v>0</v>
      </c>
      <c r="AA17" s="26">
        <f t="shared" si="4"/>
        <v>0</v>
      </c>
      <c r="AC17" s="45"/>
      <c r="AD17" s="27">
        <v>12</v>
      </c>
      <c r="AE17" s="4"/>
      <c r="AF17" s="4"/>
      <c r="AG17" s="25">
        <f t="shared" si="5"/>
        <v>0</v>
      </c>
      <c r="AI17" s="48"/>
      <c r="AJ17" s="27">
        <v>12</v>
      </c>
      <c r="AK17" s="24"/>
      <c r="AL17" s="3"/>
      <c r="AM17" s="3"/>
      <c r="AN17" s="25">
        <f t="shared" si="6"/>
        <v>0</v>
      </c>
      <c r="AP17" s="42"/>
      <c r="AQ17" s="27">
        <v>12</v>
      </c>
      <c r="AR17" s="4"/>
      <c r="AS17" s="4"/>
      <c r="AT17" s="4"/>
      <c r="AU17" s="36">
        <f t="shared" si="7"/>
        <v>0</v>
      </c>
      <c r="AV17" s="3">
        <v>1</v>
      </c>
      <c r="AW17" s="3"/>
      <c r="AX17" s="4"/>
      <c r="AY17" s="25">
        <f t="shared" si="8"/>
        <v>0</v>
      </c>
    </row>
    <row r="18" spans="1:51" x14ac:dyDescent="0.2">
      <c r="A18" s="54"/>
      <c r="B18" s="27">
        <v>13</v>
      </c>
      <c r="C18" s="4"/>
      <c r="D18" s="4"/>
      <c r="E18" s="4"/>
      <c r="F18" s="28">
        <f t="shared" si="0"/>
        <v>0</v>
      </c>
      <c r="H18" s="57"/>
      <c r="I18" s="27">
        <v>13</v>
      </c>
      <c r="J18" s="4"/>
      <c r="K18" s="4"/>
      <c r="L18" s="4"/>
      <c r="M18" s="3"/>
      <c r="N18" s="3"/>
      <c r="O18" s="4"/>
      <c r="P18" s="4"/>
      <c r="Q18" s="7">
        <f t="shared" si="1"/>
        <v>0</v>
      </c>
      <c r="R18" s="38">
        <f t="shared" si="2"/>
        <v>0</v>
      </c>
      <c r="T18" s="60"/>
      <c r="U18" s="27">
        <v>13</v>
      </c>
      <c r="V18" s="4"/>
      <c r="W18" s="4"/>
      <c r="X18" s="4"/>
      <c r="Y18" s="4"/>
      <c r="Z18" s="7">
        <f t="shared" si="3"/>
        <v>0</v>
      </c>
      <c r="AA18" s="26">
        <f t="shared" si="4"/>
        <v>0</v>
      </c>
      <c r="AC18" s="45"/>
      <c r="AD18" s="27">
        <v>13</v>
      </c>
      <c r="AE18" s="4"/>
      <c r="AF18" s="4"/>
      <c r="AG18" s="25">
        <f t="shared" si="5"/>
        <v>0</v>
      </c>
      <c r="AI18" s="48"/>
      <c r="AJ18" s="27">
        <v>13</v>
      </c>
      <c r="AK18" s="24"/>
      <c r="AL18" s="3"/>
      <c r="AM18" s="3"/>
      <c r="AN18" s="25">
        <f t="shared" si="6"/>
        <v>0</v>
      </c>
      <c r="AP18" s="42"/>
      <c r="AQ18" s="27">
        <v>13</v>
      </c>
      <c r="AR18" s="4"/>
      <c r="AS18" s="4"/>
      <c r="AT18" s="4"/>
      <c r="AU18" s="36">
        <f t="shared" si="7"/>
        <v>0</v>
      </c>
      <c r="AV18" s="3">
        <v>1</v>
      </c>
      <c r="AW18" s="3"/>
      <c r="AX18" s="4"/>
      <c r="AY18" s="25">
        <f t="shared" si="8"/>
        <v>0</v>
      </c>
    </row>
    <row r="19" spans="1:51" x14ac:dyDescent="0.2">
      <c r="A19" s="54"/>
      <c r="B19" s="27">
        <v>14</v>
      </c>
      <c r="C19" s="4"/>
      <c r="D19" s="4"/>
      <c r="E19" s="4"/>
      <c r="F19" s="28">
        <f t="shared" si="0"/>
        <v>0</v>
      </c>
      <c r="H19" s="57"/>
      <c r="I19" s="27">
        <v>14</v>
      </c>
      <c r="J19" s="4"/>
      <c r="K19" s="4"/>
      <c r="L19" s="4"/>
      <c r="M19" s="3"/>
      <c r="N19" s="3"/>
      <c r="O19" s="4"/>
      <c r="P19" s="4"/>
      <c r="Q19" s="7">
        <f t="shared" si="1"/>
        <v>0</v>
      </c>
      <c r="R19" s="38">
        <f t="shared" si="2"/>
        <v>0</v>
      </c>
      <c r="T19" s="60"/>
      <c r="U19" s="27">
        <v>14</v>
      </c>
      <c r="V19" s="4"/>
      <c r="W19" s="4"/>
      <c r="X19" s="4"/>
      <c r="Y19" s="4"/>
      <c r="Z19" s="7">
        <f t="shared" si="3"/>
        <v>0</v>
      </c>
      <c r="AA19" s="26">
        <f t="shared" si="4"/>
        <v>0</v>
      </c>
      <c r="AC19" s="45"/>
      <c r="AD19" s="27">
        <v>14</v>
      </c>
      <c r="AE19" s="4"/>
      <c r="AF19" s="4"/>
      <c r="AG19" s="25">
        <f t="shared" si="5"/>
        <v>0</v>
      </c>
      <c r="AI19" s="48"/>
      <c r="AJ19" s="27">
        <v>14</v>
      </c>
      <c r="AK19" s="24"/>
      <c r="AL19" s="3"/>
      <c r="AM19" s="3"/>
      <c r="AN19" s="25">
        <f t="shared" si="6"/>
        <v>0</v>
      </c>
      <c r="AP19" s="42"/>
      <c r="AQ19" s="27">
        <v>14</v>
      </c>
      <c r="AR19" s="4"/>
      <c r="AS19" s="4"/>
      <c r="AT19" s="4"/>
      <c r="AU19" s="36">
        <f t="shared" si="7"/>
        <v>0</v>
      </c>
      <c r="AV19" s="3">
        <v>1</v>
      </c>
      <c r="AW19" s="3"/>
      <c r="AX19" s="4"/>
      <c r="AY19" s="25">
        <f t="shared" si="8"/>
        <v>0</v>
      </c>
    </row>
    <row r="20" spans="1:51" x14ac:dyDescent="0.2">
      <c r="A20" s="54"/>
      <c r="B20" s="27">
        <v>15</v>
      </c>
      <c r="C20" s="4"/>
      <c r="D20" s="4"/>
      <c r="E20" s="4"/>
      <c r="F20" s="28">
        <f t="shared" si="0"/>
        <v>0</v>
      </c>
      <c r="H20" s="57"/>
      <c r="I20" s="27">
        <v>15</v>
      </c>
      <c r="J20" s="4"/>
      <c r="K20" s="4"/>
      <c r="L20" s="4"/>
      <c r="M20" s="3"/>
      <c r="N20" s="3"/>
      <c r="O20" s="4"/>
      <c r="P20" s="4"/>
      <c r="Q20" s="7">
        <f t="shared" si="1"/>
        <v>0</v>
      </c>
      <c r="R20" s="38">
        <f t="shared" si="2"/>
        <v>0</v>
      </c>
      <c r="T20" s="60"/>
      <c r="U20" s="27">
        <v>15</v>
      </c>
      <c r="V20" s="4"/>
      <c r="W20" s="4"/>
      <c r="X20" s="4"/>
      <c r="Y20" s="4"/>
      <c r="Z20" s="7">
        <f t="shared" si="3"/>
        <v>0</v>
      </c>
      <c r="AA20" s="26">
        <f t="shared" si="4"/>
        <v>0</v>
      </c>
      <c r="AC20" s="45"/>
      <c r="AD20" s="27">
        <v>15</v>
      </c>
      <c r="AE20" s="4"/>
      <c r="AF20" s="4"/>
      <c r="AG20" s="25">
        <f t="shared" si="5"/>
        <v>0</v>
      </c>
      <c r="AI20" s="48"/>
      <c r="AJ20" s="27">
        <v>15</v>
      </c>
      <c r="AK20" s="24"/>
      <c r="AL20" s="3"/>
      <c r="AM20" s="3"/>
      <c r="AN20" s="25">
        <f t="shared" si="6"/>
        <v>0</v>
      </c>
      <c r="AP20" s="42"/>
      <c r="AQ20" s="27">
        <v>15</v>
      </c>
      <c r="AR20" s="4"/>
      <c r="AS20" s="4"/>
      <c r="AT20" s="4"/>
      <c r="AU20" s="36">
        <f t="shared" si="7"/>
        <v>0</v>
      </c>
      <c r="AV20" s="3">
        <v>1</v>
      </c>
      <c r="AW20" s="3"/>
      <c r="AX20" s="4"/>
      <c r="AY20" s="25">
        <f t="shared" si="8"/>
        <v>0</v>
      </c>
    </row>
    <row r="21" spans="1:51" x14ac:dyDescent="0.2">
      <c r="A21" s="54"/>
      <c r="B21" s="27">
        <v>16</v>
      </c>
      <c r="C21" s="4"/>
      <c r="D21" s="4"/>
      <c r="E21" s="4"/>
      <c r="F21" s="28">
        <f t="shared" si="0"/>
        <v>0</v>
      </c>
      <c r="H21" s="57"/>
      <c r="I21" s="27">
        <v>16</v>
      </c>
      <c r="J21" s="4"/>
      <c r="K21" s="4"/>
      <c r="L21" s="4"/>
      <c r="M21" s="3"/>
      <c r="N21" s="3"/>
      <c r="O21" s="4"/>
      <c r="P21" s="4"/>
      <c r="Q21" s="7">
        <f t="shared" si="1"/>
        <v>0</v>
      </c>
      <c r="R21" s="38">
        <f t="shared" si="2"/>
        <v>0</v>
      </c>
      <c r="T21" s="60"/>
      <c r="U21" s="27">
        <v>16</v>
      </c>
      <c r="V21" s="4"/>
      <c r="W21" s="4"/>
      <c r="X21" s="4"/>
      <c r="Y21" s="4"/>
      <c r="Z21" s="7">
        <f t="shared" si="3"/>
        <v>0</v>
      </c>
      <c r="AA21" s="26">
        <f t="shared" si="4"/>
        <v>0</v>
      </c>
      <c r="AC21" s="45"/>
      <c r="AD21" s="27">
        <v>16</v>
      </c>
      <c r="AE21" s="4"/>
      <c r="AF21" s="4"/>
      <c r="AG21" s="25">
        <f t="shared" si="5"/>
        <v>0</v>
      </c>
      <c r="AI21" s="48"/>
      <c r="AJ21" s="27">
        <v>16</v>
      </c>
      <c r="AK21" s="24"/>
      <c r="AL21" s="3"/>
      <c r="AM21" s="3"/>
      <c r="AN21" s="25">
        <f t="shared" si="6"/>
        <v>0</v>
      </c>
      <c r="AP21" s="42"/>
      <c r="AQ21" s="27">
        <v>16</v>
      </c>
      <c r="AR21" s="4"/>
      <c r="AS21" s="4"/>
      <c r="AT21" s="4"/>
      <c r="AU21" s="36">
        <f t="shared" si="7"/>
        <v>0</v>
      </c>
      <c r="AV21" s="3">
        <v>1</v>
      </c>
      <c r="AW21" s="3"/>
      <c r="AX21" s="4"/>
      <c r="AY21" s="25">
        <f t="shared" si="8"/>
        <v>0</v>
      </c>
    </row>
    <row r="22" spans="1:51" x14ac:dyDescent="0.2">
      <c r="A22" s="54"/>
      <c r="B22" s="27">
        <v>17</v>
      </c>
      <c r="C22" s="4"/>
      <c r="D22" s="4"/>
      <c r="E22" s="4"/>
      <c r="F22" s="28">
        <f t="shared" si="0"/>
        <v>0</v>
      </c>
      <c r="H22" s="57"/>
      <c r="I22" s="27">
        <v>17</v>
      </c>
      <c r="J22" s="4"/>
      <c r="K22" s="4"/>
      <c r="L22" s="4"/>
      <c r="M22" s="3"/>
      <c r="N22" s="3"/>
      <c r="O22" s="4"/>
      <c r="P22" s="4"/>
      <c r="Q22" s="7">
        <f t="shared" si="1"/>
        <v>0</v>
      </c>
      <c r="R22" s="38">
        <f t="shared" si="2"/>
        <v>0</v>
      </c>
      <c r="T22" s="60"/>
      <c r="U22" s="27">
        <v>17</v>
      </c>
      <c r="V22" s="4"/>
      <c r="W22" s="4"/>
      <c r="X22" s="4"/>
      <c r="Y22" s="4"/>
      <c r="Z22" s="7">
        <f t="shared" si="3"/>
        <v>0</v>
      </c>
      <c r="AA22" s="26">
        <f t="shared" si="4"/>
        <v>0</v>
      </c>
      <c r="AC22" s="45"/>
      <c r="AD22" s="27">
        <v>17</v>
      </c>
      <c r="AE22" s="4"/>
      <c r="AF22" s="4"/>
      <c r="AG22" s="25">
        <f t="shared" si="5"/>
        <v>0</v>
      </c>
      <c r="AI22" s="48"/>
      <c r="AJ22" s="27">
        <v>17</v>
      </c>
      <c r="AK22" s="24"/>
      <c r="AL22" s="3"/>
      <c r="AM22" s="3"/>
      <c r="AN22" s="25">
        <f t="shared" si="6"/>
        <v>0</v>
      </c>
      <c r="AP22" s="42"/>
      <c r="AQ22" s="27">
        <v>17</v>
      </c>
      <c r="AR22" s="4"/>
      <c r="AS22" s="4"/>
      <c r="AT22" s="4"/>
      <c r="AU22" s="36">
        <f t="shared" si="7"/>
        <v>0</v>
      </c>
      <c r="AV22" s="3">
        <v>1</v>
      </c>
      <c r="AW22" s="3"/>
      <c r="AX22" s="4"/>
      <c r="AY22" s="25">
        <f t="shared" si="8"/>
        <v>0</v>
      </c>
    </row>
    <row r="23" spans="1:51" x14ac:dyDescent="0.2">
      <c r="A23" s="54"/>
      <c r="B23" s="27">
        <v>18</v>
      </c>
      <c r="C23" s="4"/>
      <c r="D23" s="4"/>
      <c r="E23" s="4"/>
      <c r="F23" s="28">
        <f t="shared" si="0"/>
        <v>0</v>
      </c>
      <c r="H23" s="57"/>
      <c r="I23" s="27">
        <v>18</v>
      </c>
      <c r="J23" s="4"/>
      <c r="K23" s="4"/>
      <c r="L23" s="4"/>
      <c r="M23" s="3"/>
      <c r="N23" s="3"/>
      <c r="O23" s="4"/>
      <c r="P23" s="4"/>
      <c r="Q23" s="7">
        <f t="shared" si="1"/>
        <v>0</v>
      </c>
      <c r="R23" s="38">
        <f t="shared" si="2"/>
        <v>0</v>
      </c>
      <c r="T23" s="60"/>
      <c r="U23" s="27">
        <v>18</v>
      </c>
      <c r="V23" s="4"/>
      <c r="W23" s="4"/>
      <c r="X23" s="4"/>
      <c r="Y23" s="4"/>
      <c r="Z23" s="7">
        <f t="shared" si="3"/>
        <v>0</v>
      </c>
      <c r="AA23" s="26">
        <f t="shared" si="4"/>
        <v>0</v>
      </c>
      <c r="AC23" s="45"/>
      <c r="AD23" s="27">
        <v>18</v>
      </c>
      <c r="AE23" s="4"/>
      <c r="AF23" s="4"/>
      <c r="AG23" s="25">
        <f t="shared" si="5"/>
        <v>0</v>
      </c>
      <c r="AI23" s="48"/>
      <c r="AJ23" s="27">
        <v>18</v>
      </c>
      <c r="AK23" s="24"/>
      <c r="AL23" s="3"/>
      <c r="AM23" s="3"/>
      <c r="AN23" s="25">
        <f t="shared" si="6"/>
        <v>0</v>
      </c>
      <c r="AP23" s="42"/>
      <c r="AQ23" s="27">
        <v>18</v>
      </c>
      <c r="AR23" s="4"/>
      <c r="AS23" s="4"/>
      <c r="AT23" s="4"/>
      <c r="AU23" s="36">
        <f t="shared" si="7"/>
        <v>0</v>
      </c>
      <c r="AV23" s="3">
        <v>1</v>
      </c>
      <c r="AW23" s="3"/>
      <c r="AX23" s="4"/>
      <c r="AY23" s="25">
        <f t="shared" si="8"/>
        <v>0</v>
      </c>
    </row>
    <row r="24" spans="1:51" x14ac:dyDescent="0.2">
      <c r="A24" s="54"/>
      <c r="B24" s="27">
        <v>19</v>
      </c>
      <c r="C24" s="4"/>
      <c r="D24" s="4"/>
      <c r="E24" s="4"/>
      <c r="F24" s="28">
        <f t="shared" si="0"/>
        <v>0</v>
      </c>
      <c r="H24" s="57"/>
      <c r="I24" s="27">
        <v>19</v>
      </c>
      <c r="J24" s="4"/>
      <c r="K24" s="4"/>
      <c r="L24" s="4"/>
      <c r="M24" s="3"/>
      <c r="N24" s="3"/>
      <c r="O24" s="4"/>
      <c r="P24" s="4"/>
      <c r="Q24" s="7">
        <f t="shared" si="1"/>
        <v>0</v>
      </c>
      <c r="R24" s="38">
        <f t="shared" si="2"/>
        <v>0</v>
      </c>
      <c r="T24" s="60"/>
      <c r="U24" s="27">
        <v>19</v>
      </c>
      <c r="V24" s="4"/>
      <c r="W24" s="4"/>
      <c r="X24" s="4"/>
      <c r="Y24" s="4"/>
      <c r="Z24" s="7">
        <f t="shared" si="3"/>
        <v>0</v>
      </c>
      <c r="AA24" s="26">
        <f t="shared" si="4"/>
        <v>0</v>
      </c>
      <c r="AC24" s="45"/>
      <c r="AD24" s="27">
        <v>19</v>
      </c>
      <c r="AE24" s="4"/>
      <c r="AF24" s="4"/>
      <c r="AG24" s="25">
        <f t="shared" si="5"/>
        <v>0</v>
      </c>
      <c r="AI24" s="48"/>
      <c r="AJ24" s="27">
        <v>19</v>
      </c>
      <c r="AK24" s="24"/>
      <c r="AL24" s="3"/>
      <c r="AM24" s="3"/>
      <c r="AN24" s="25">
        <f t="shared" si="6"/>
        <v>0</v>
      </c>
      <c r="AP24" s="42"/>
      <c r="AQ24" s="27">
        <v>19</v>
      </c>
      <c r="AR24" s="4"/>
      <c r="AS24" s="4"/>
      <c r="AT24" s="4"/>
      <c r="AU24" s="36">
        <f t="shared" si="7"/>
        <v>0</v>
      </c>
      <c r="AV24" s="3">
        <v>1</v>
      </c>
      <c r="AW24" s="3"/>
      <c r="AX24" s="4"/>
      <c r="AY24" s="25">
        <f t="shared" si="8"/>
        <v>0</v>
      </c>
    </row>
    <row r="25" spans="1:51" ht="15" thickBot="1" x14ac:dyDescent="0.25">
      <c r="A25" s="54"/>
      <c r="B25" s="29">
        <v>20</v>
      </c>
      <c r="C25" s="5"/>
      <c r="D25" s="5"/>
      <c r="E25" s="5"/>
      <c r="F25" s="30">
        <f t="shared" si="0"/>
        <v>0</v>
      </c>
      <c r="H25" s="57"/>
      <c r="I25" s="29">
        <v>20</v>
      </c>
      <c r="J25" s="5"/>
      <c r="K25" s="5"/>
      <c r="L25" s="5"/>
      <c r="M25" s="6"/>
      <c r="N25" s="6"/>
      <c r="O25" s="5"/>
      <c r="P25" s="5"/>
      <c r="Q25" s="7">
        <f t="shared" si="1"/>
        <v>0</v>
      </c>
      <c r="R25" s="39">
        <f t="shared" si="2"/>
        <v>0</v>
      </c>
      <c r="T25" s="60"/>
      <c r="U25" s="29">
        <v>20</v>
      </c>
      <c r="V25" s="5"/>
      <c r="W25" s="5"/>
      <c r="X25" s="5"/>
      <c r="Y25" s="5"/>
      <c r="Z25" s="7">
        <f t="shared" si="3"/>
        <v>0</v>
      </c>
      <c r="AA25" s="26">
        <f t="shared" si="4"/>
        <v>0</v>
      </c>
      <c r="AC25" s="45"/>
      <c r="AD25" s="29">
        <v>20</v>
      </c>
      <c r="AE25" s="5"/>
      <c r="AF25" s="5"/>
      <c r="AG25" s="25">
        <f t="shared" si="5"/>
        <v>0</v>
      </c>
      <c r="AI25" s="48"/>
      <c r="AJ25" s="29">
        <v>20</v>
      </c>
      <c r="AK25" s="31"/>
      <c r="AL25" s="3"/>
      <c r="AM25" s="3"/>
      <c r="AN25" s="25">
        <f t="shared" si="6"/>
        <v>0</v>
      </c>
      <c r="AP25" s="42"/>
      <c r="AQ25" s="29">
        <v>20</v>
      </c>
      <c r="AR25" s="5"/>
      <c r="AS25" s="5"/>
      <c r="AT25" s="5"/>
      <c r="AU25" s="36">
        <f t="shared" si="7"/>
        <v>0</v>
      </c>
      <c r="AV25" s="3">
        <v>1</v>
      </c>
      <c r="AW25" s="3"/>
      <c r="AX25" s="5"/>
      <c r="AY25" s="25">
        <f t="shared" si="8"/>
        <v>0</v>
      </c>
    </row>
    <row r="26" spans="1:51" ht="15" thickBot="1" x14ac:dyDescent="0.25">
      <c r="A26" s="55"/>
      <c r="B26" s="19" t="s">
        <v>7</v>
      </c>
      <c r="C26" s="2" t="s">
        <v>8</v>
      </c>
      <c r="D26" s="35">
        <f>SUM(D6:D25)</f>
        <v>0</v>
      </c>
      <c r="E26" s="2" t="s">
        <v>9</v>
      </c>
      <c r="F26" s="32">
        <f>IF(D26=0,0,SUM(F6:F25)*$C$3*0.01/D26)</f>
        <v>0</v>
      </c>
      <c r="H26" s="58"/>
      <c r="I26" s="19" t="s">
        <v>7</v>
      </c>
      <c r="J26" s="2" t="s">
        <v>21</v>
      </c>
      <c r="K26" s="2" t="s">
        <v>22</v>
      </c>
      <c r="L26" s="2" t="s">
        <v>21</v>
      </c>
      <c r="M26" s="2" t="s">
        <v>22</v>
      </c>
      <c r="N26" s="2" t="s">
        <v>22</v>
      </c>
      <c r="O26" s="2" t="s">
        <v>22</v>
      </c>
      <c r="P26" s="2" t="s">
        <v>22</v>
      </c>
      <c r="Q26" s="33">
        <f>SUM(Q6:Q25)</f>
        <v>0</v>
      </c>
      <c r="R26" s="40" t="s">
        <v>22</v>
      </c>
      <c r="T26" s="61"/>
      <c r="U26" s="19" t="s">
        <v>7</v>
      </c>
      <c r="V26" s="2" t="s">
        <v>27</v>
      </c>
      <c r="W26" s="2" t="s">
        <v>27</v>
      </c>
      <c r="X26" s="2" t="s">
        <v>27</v>
      </c>
      <c r="Y26" s="2" t="s">
        <v>28</v>
      </c>
      <c r="Z26" s="33">
        <f>SUM(Z6:Z25)</f>
        <v>0</v>
      </c>
      <c r="AA26" s="34" t="s">
        <v>22</v>
      </c>
      <c r="AC26" s="46"/>
      <c r="AD26" s="19" t="s">
        <v>7</v>
      </c>
      <c r="AE26" s="2" t="s">
        <v>22</v>
      </c>
      <c r="AF26" s="2" t="s">
        <v>22</v>
      </c>
      <c r="AG26" s="32">
        <f>SUM(AG6:AG25)</f>
        <v>0</v>
      </c>
      <c r="AI26" s="49"/>
      <c r="AJ26" s="17" t="s">
        <v>7</v>
      </c>
      <c r="AK26" s="17" t="s">
        <v>40</v>
      </c>
      <c r="AL26" s="2" t="s">
        <v>36</v>
      </c>
      <c r="AM26" s="2" t="s">
        <v>22</v>
      </c>
      <c r="AN26" s="32">
        <f>SUM(AN6:AN25)</f>
        <v>0</v>
      </c>
      <c r="AP26" s="43"/>
      <c r="AQ26" s="17" t="s">
        <v>49</v>
      </c>
      <c r="AR26" s="2" t="s">
        <v>50</v>
      </c>
      <c r="AS26" s="2" t="s">
        <v>50</v>
      </c>
      <c r="AT26" s="2" t="s">
        <v>50</v>
      </c>
      <c r="AU26" s="35" t="s">
        <v>51</v>
      </c>
      <c r="AV26" s="2" t="s">
        <v>51</v>
      </c>
      <c r="AW26" s="2" t="s">
        <v>51</v>
      </c>
      <c r="AX26" s="2" t="s">
        <v>51</v>
      </c>
      <c r="AY26" s="32">
        <f>IF(AV6="",0,SUM(AY6:AY25))</f>
        <v>0</v>
      </c>
    </row>
    <row r="33" spans="8:8" x14ac:dyDescent="0.2">
      <c r="H33" s="62"/>
    </row>
  </sheetData>
  <sheetProtection algorithmName="SHA-512" hashValue="4RUAsYGLG452H+bfNvRgje2yeg7HIUa+Ver5btrP8AFzzz09g0ibom3a9GM1quw/IUdbU2uQhsHqY0xKhpGDrw==" saltValue="NeHuVNl8n18mrUSJWxz+uQ==" spinCount="100000" sheet="1" objects="1" scenarios="1"/>
  <mergeCells count="7">
    <mergeCell ref="AP5:AP26"/>
    <mergeCell ref="AC5:AC26"/>
    <mergeCell ref="AI5:AI26"/>
    <mergeCell ref="A1:D1"/>
    <mergeCell ref="A5:A26"/>
    <mergeCell ref="H5:H26"/>
    <mergeCell ref="T5:T26"/>
  </mergeCells>
  <phoneticPr fontId="1" type="noConversion"/>
  <dataValidations count="4">
    <dataValidation type="list" allowBlank="1" showInputMessage="1" showErrorMessage="1" sqref="B3 M6:N25 W6:W25 AF6:AF25 AL6:AM25 AW6:AX25">
      <formula1>"0,1"</formula1>
    </dataValidation>
    <dataValidation type="list" allowBlank="1" showInputMessage="1" showErrorMessage="1" sqref="L6:L25">
      <formula1>"0,1,2,3,4"</formula1>
    </dataValidation>
    <dataValidation type="list" allowBlank="1" showInputMessage="1" showErrorMessage="1" sqref="AS6:AS25">
      <formula1>"一等奖,二等奖,三等奖"</formula1>
    </dataValidation>
    <dataValidation type="list" allowBlank="1" showInputMessage="1" showErrorMessage="1" sqref="AT6:AT25">
      <formula1>"国家级,省部级,校级"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记分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2019-03-20T00:18:57Z</dcterms:modified>
</cp:coreProperties>
</file>